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M22" i="1"/>
  <c r="M64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L65" i="1" l="1"/>
  <c r="M65" i="1"/>
  <c r="I22" i="1"/>
  <c r="I64" i="1" s="1"/>
  <c r="F39" i="1"/>
  <c r="F38" i="1" s="1"/>
  <c r="E66" i="1"/>
  <c r="J65" i="1"/>
  <c r="J105" i="1"/>
  <c r="E64" i="1"/>
  <c r="F25" i="1"/>
  <c r="F22" i="1" s="1"/>
  <c r="F64" i="1" s="1"/>
  <c r="G22" i="1"/>
  <c r="G64" i="1" s="1"/>
  <c r="G25" i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65" i="1"/>
  <c r="F105" i="1"/>
  <c r="G105" i="1"/>
  <c r="I105" i="1"/>
  <c r="I65" i="1"/>
  <c r="G66" i="1"/>
  <c r="G65" i="1" s="1"/>
  <c r="E105" i="1"/>
  <c r="E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<sst xmlns="http://schemas.openxmlformats.org/spreadsheetml/2006/main" count="247" uniqueCount="175">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</sst>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3_2019_04_1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43830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674775</v>
          </cell>
          <cell r="G74">
            <v>604830</v>
          </cell>
          <cell r="H74">
            <v>239575</v>
          </cell>
          <cell r="I74">
            <v>9359</v>
          </cell>
          <cell r="J74">
            <v>0</v>
          </cell>
        </row>
        <row r="77">
          <cell r="E77">
            <v>410200</v>
          </cell>
          <cell r="G77">
            <v>476116</v>
          </cell>
          <cell r="I77">
            <v>9209</v>
          </cell>
        </row>
        <row r="78">
          <cell r="E78">
            <v>21000</v>
          </cell>
          <cell r="G78">
            <v>25079</v>
          </cell>
          <cell r="I78">
            <v>150</v>
          </cell>
        </row>
        <row r="90">
          <cell r="E90">
            <v>51300000</v>
          </cell>
          <cell r="G90">
            <v>39316561</v>
          </cell>
          <cell r="H90">
            <v>0</v>
          </cell>
          <cell r="I90">
            <v>48468</v>
          </cell>
          <cell r="J90">
            <v>2235693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950000</v>
          </cell>
          <cell r="G108">
            <v>1442685</v>
          </cell>
          <cell r="H108">
            <v>0</v>
          </cell>
          <cell r="I108">
            <v>1</v>
          </cell>
          <cell r="J108">
            <v>455882</v>
          </cell>
        </row>
        <row r="112">
          <cell r="E112">
            <v>-3195901</v>
          </cell>
          <cell r="G112">
            <v>21368</v>
          </cell>
          <cell r="H112">
            <v>-29</v>
          </cell>
          <cell r="I112">
            <v>-135</v>
          </cell>
          <cell r="J112">
            <v>-6217986</v>
          </cell>
        </row>
        <row r="121">
          <cell r="E121">
            <v>-727300</v>
          </cell>
          <cell r="G121">
            <v>-873065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1841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3220600</v>
          </cell>
          <cell r="G137">
            <v>3547233</v>
          </cell>
        </row>
        <row r="139">
          <cell r="E139">
            <v>7288</v>
          </cell>
          <cell r="G139">
            <v>7288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21688951</v>
          </cell>
          <cell r="G187">
            <v>19032045</v>
          </cell>
          <cell r="H187">
            <v>0</v>
          </cell>
          <cell r="I187">
            <v>-1654</v>
          </cell>
          <cell r="J187">
            <v>2629525</v>
          </cell>
        </row>
        <row r="190">
          <cell r="E190">
            <v>2709852</v>
          </cell>
          <cell r="G190">
            <v>2369590</v>
          </cell>
          <cell r="H190">
            <v>0</v>
          </cell>
          <cell r="I190">
            <v>33783</v>
          </cell>
          <cell r="J190">
            <v>288387</v>
          </cell>
        </row>
        <row r="196">
          <cell r="E196">
            <v>6922816</v>
          </cell>
          <cell r="G196">
            <v>0</v>
          </cell>
          <cell r="H196">
            <v>0</v>
          </cell>
          <cell r="I196">
            <v>0</v>
          </cell>
          <cell r="J196">
            <v>6888253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23993703</v>
          </cell>
          <cell r="G205">
            <v>23023982</v>
          </cell>
          <cell r="H205">
            <v>-49277</v>
          </cell>
          <cell r="I205">
            <v>754265</v>
          </cell>
          <cell r="J205">
            <v>3312</v>
          </cell>
        </row>
        <row r="223">
          <cell r="E223">
            <v>592788</v>
          </cell>
          <cell r="G223">
            <v>571187</v>
          </cell>
          <cell r="H223">
            <v>0</v>
          </cell>
          <cell r="I223">
            <v>17555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239575</v>
          </cell>
          <cell r="G238">
            <v>0</v>
          </cell>
          <cell r="H238">
            <v>239575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214055</v>
          </cell>
          <cell r="G258">
            <v>214055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709313</v>
          </cell>
          <cell r="G271">
            <v>701910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15000</v>
          </cell>
          <cell r="G272">
            <v>14998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458108</v>
          </cell>
          <cell r="G275">
            <v>456256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1865618</v>
          </cell>
          <cell r="G276">
            <v>1847174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1385211</v>
          </cell>
          <cell r="G284">
            <v>1372626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67440505</v>
          </cell>
          <cell r="G375">
            <v>53846562</v>
          </cell>
          <cell r="H375">
            <v>0</v>
          </cell>
          <cell r="I375">
            <v>0</v>
          </cell>
          <cell r="J375">
            <v>12543762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-4845903</v>
          </cell>
          <cell r="G391">
            <v>-4037960</v>
          </cell>
          <cell r="H391">
            <v>0</v>
          </cell>
          <cell r="I391">
            <v>0</v>
          </cell>
          <cell r="J391">
            <v>-763565</v>
          </cell>
        </row>
        <row r="396">
          <cell r="E396">
            <v>-830929</v>
          </cell>
          <cell r="G396">
            <v>-801629</v>
          </cell>
          <cell r="H396">
            <v>0</v>
          </cell>
          <cell r="I396">
            <v>-1389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-53198145</v>
          </cell>
          <cell r="G402">
            <v>-44449870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-3535976</v>
          </cell>
          <cell r="H406">
            <v>0</v>
          </cell>
          <cell r="I406">
            <v>0</v>
          </cell>
          <cell r="J406">
            <v>3535976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80">
          <cell r="E480">
            <v>599547</v>
          </cell>
          <cell r="H480">
            <v>599547</v>
          </cell>
        </row>
        <row r="493">
          <cell r="E493">
            <v>-599547</v>
          </cell>
          <cell r="H493">
            <v>-599547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5357262</v>
          </cell>
          <cell r="H524">
            <v>18265</v>
          </cell>
          <cell r="I524">
            <v>-95863</v>
          </cell>
          <cell r="J524">
            <v>-1984527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4242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-77304</v>
          </cell>
          <cell r="H544">
            <v>0</v>
          </cell>
          <cell r="I544">
            <v>1029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3411305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-3401853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I580">
            <v>-489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-766003</v>
          </cell>
          <cell r="H591">
            <v>-76965</v>
          </cell>
          <cell r="I591">
            <v>842968</v>
          </cell>
          <cell r="J591">
            <v>0</v>
          </cell>
        </row>
        <row r="594">
          <cell r="E594">
            <v>0</v>
          </cell>
          <cell r="G594">
            <v>-177512</v>
          </cell>
          <cell r="H594">
            <v>-76965</v>
          </cell>
          <cell r="I594">
            <v>254477</v>
          </cell>
          <cell r="J594">
            <v>0</v>
          </cell>
        </row>
        <row r="600">
          <cell r="G600" t="str">
            <v>Ива Таланова - Директор на дирекция ФУ</v>
          </cell>
        </row>
        <row r="603">
          <cell r="D603" t="str">
            <v>Лилия Паунова - началник  отдел "Бюджет"</v>
          </cell>
          <cell r="G603" t="str">
            <v>Адриана Василева - Главен секретар</v>
          </cell>
        </row>
        <row r="605">
          <cell r="B605" t="str">
            <v>10.02.2020 г.</v>
          </cell>
          <cell r="E605" t="str">
            <v>02/9406315</v>
          </cell>
          <cell r="H605" t="str">
            <v>lpaunova@moew.government.bg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околната среда и водите</v>
      </c>
      <c r="C11" s="20"/>
      <c r="D11" s="20"/>
      <c r="E11" s="21" t="s">
        <v>0</v>
      </c>
      <c r="F11" s="22">
        <f>[1]OTCHET!F9</f>
        <v>43830</v>
      </c>
      <c r="G11" s="23" t="s">
        <v>1</v>
      </c>
      <c r="H11" s="24">
        <f>+[1]OTCHET!H9</f>
        <v>697371</v>
      </c>
      <c r="I11" s="25">
        <f>+[1]OTCHET!I9</f>
        <v>19000000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околната среда и водите</v>
      </c>
      <c r="C13" s="31"/>
      <c r="D13" s="31"/>
      <c r="E13" s="36" t="str">
        <f>+[1]OTCHET!E12</f>
        <v>код по ЕБК:</v>
      </c>
      <c r="F13" s="37" t="str">
        <f>+[1]OTCHET!F12</f>
        <v>1900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0</v>
      </c>
      <c r="F15" s="42" t="str">
        <f>[1]OTCHET!F15</f>
        <v>БЮДЖЕТ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52229462</v>
      </c>
      <c r="F22" s="103">
        <f t="shared" si="0"/>
        <v>40839569</v>
      </c>
      <c r="G22" s="104">
        <f t="shared" si="0"/>
        <v>44068741</v>
      </c>
      <c r="H22" s="105">
        <f t="shared" si="0"/>
        <v>239546</v>
      </c>
      <c r="I22" s="105">
        <f t="shared" si="0"/>
        <v>57693</v>
      </c>
      <c r="J22" s="106">
        <f t="shared" si="0"/>
        <v>-3526411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52222174</v>
      </c>
      <c r="F25" s="128">
        <f>+F26+F30+F31+F32+F33</f>
        <v>40832281</v>
      </c>
      <c r="G25" s="129">
        <f t="shared" ref="G25:M25" si="2">+G26+G30+G31+G32+G33</f>
        <v>44061453</v>
      </c>
      <c r="H25" s="130">
        <f>+H26+H30+H31+H32+H33</f>
        <v>239546</v>
      </c>
      <c r="I25" s="130">
        <f>+I26+I30+I31+I32+I33</f>
        <v>57693</v>
      </c>
      <c r="J25" s="131">
        <f>+J26+J30+J31+J32+J33</f>
        <v>-3526411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674775</v>
      </c>
      <c r="F26" s="134">
        <f t="shared" si="1"/>
        <v>853764</v>
      </c>
      <c r="G26" s="135">
        <f>[1]OTCHET!G74</f>
        <v>604830</v>
      </c>
      <c r="H26" s="136">
        <f>[1]OTCHET!H74</f>
        <v>239575</v>
      </c>
      <c r="I26" s="136">
        <f>[1]OTCHET!I74</f>
        <v>9359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410200</v>
      </c>
      <c r="F28" s="149">
        <f t="shared" si="1"/>
        <v>485325</v>
      </c>
      <c r="G28" s="150">
        <f>[1]OTCHET!G77</f>
        <v>476116</v>
      </c>
      <c r="H28" s="151">
        <f>[1]OTCHET!H77</f>
        <v>0</v>
      </c>
      <c r="I28" s="151">
        <f>[1]OTCHET!I77</f>
        <v>9209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21000</v>
      </c>
      <c r="F29" s="157">
        <f t="shared" si="1"/>
        <v>25229</v>
      </c>
      <c r="G29" s="158">
        <f>+[1]OTCHET!G78+[1]OTCHET!G79</f>
        <v>25079</v>
      </c>
      <c r="H29" s="159">
        <f>+[1]OTCHET!H78+[1]OTCHET!H79</f>
        <v>0</v>
      </c>
      <c r="I29" s="159">
        <f>+[1]OTCHET!I78+[1]OTCHET!I79</f>
        <v>150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51300000</v>
      </c>
      <c r="F30" s="163">
        <f t="shared" si="1"/>
        <v>41600722</v>
      </c>
      <c r="G30" s="164">
        <f>[1]OTCHET!G90+[1]OTCHET!G93+[1]OTCHET!G94</f>
        <v>39316561</v>
      </c>
      <c r="H30" s="165">
        <f>[1]OTCHET!H90+[1]OTCHET!H93+[1]OTCHET!H94</f>
        <v>0</v>
      </c>
      <c r="I30" s="165">
        <f>[1]OTCHET!I90+[1]OTCHET!I93+[1]OTCHET!I94</f>
        <v>48468</v>
      </c>
      <c r="J30" s="166">
        <f>[1]OTCHET!J90+[1]OTCHET!J93+[1]OTCHET!J94</f>
        <v>2235693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950000</v>
      </c>
      <c r="F31" s="169">
        <f t="shared" si="1"/>
        <v>1898568</v>
      </c>
      <c r="G31" s="170">
        <f>[1]OTCHET!G108</f>
        <v>1442685</v>
      </c>
      <c r="H31" s="171">
        <f>[1]OTCHET!H108</f>
        <v>0</v>
      </c>
      <c r="I31" s="171">
        <f>[1]OTCHET!I108</f>
        <v>1</v>
      </c>
      <c r="J31" s="172">
        <f>[1]OTCHET!J108</f>
        <v>455882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-702601</v>
      </c>
      <c r="F32" s="169">
        <f t="shared" si="1"/>
        <v>-3522614</v>
      </c>
      <c r="G32" s="170">
        <f>[1]OTCHET!G112+[1]OTCHET!G121+[1]OTCHET!G137+[1]OTCHET!G138</f>
        <v>2695536</v>
      </c>
      <c r="H32" s="171">
        <f>[1]OTCHET!H112+[1]OTCHET!H121+[1]OTCHET!H137+[1]OTCHET!H138</f>
        <v>-29</v>
      </c>
      <c r="I32" s="171">
        <f>[1]OTCHET!I112+[1]OTCHET!I121+[1]OTCHET!I137+[1]OTCHET!I138</f>
        <v>-135</v>
      </c>
      <c r="J32" s="172">
        <f>[1]OTCHET!J112+[1]OTCHET!J121+[1]OTCHET!J137+[1]OTCHET!J138</f>
        <v>-6217986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1841</v>
      </c>
      <c r="G33" s="122">
        <f>[1]OTCHET!G125</f>
        <v>1841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7288</v>
      </c>
      <c r="F36" s="192">
        <f t="shared" si="1"/>
        <v>7288</v>
      </c>
      <c r="G36" s="193">
        <f>+[1]OTCHET!G139</f>
        <v>7288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0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60794990</v>
      </c>
      <c r="F38" s="210">
        <f t="shared" si="3"/>
        <v>60407547</v>
      </c>
      <c r="G38" s="211">
        <f t="shared" si="3"/>
        <v>49603823</v>
      </c>
      <c r="H38" s="212">
        <f t="shared" si="3"/>
        <v>190298</v>
      </c>
      <c r="I38" s="212">
        <f t="shared" si="3"/>
        <v>803949</v>
      </c>
      <c r="J38" s="213">
        <f t="shared" si="3"/>
        <v>9809477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31321619</v>
      </c>
      <c r="F39" s="220">
        <f t="shared" si="4"/>
        <v>31239929</v>
      </c>
      <c r="G39" s="221">
        <f t="shared" si="4"/>
        <v>21401635</v>
      </c>
      <c r="H39" s="222">
        <f t="shared" si="4"/>
        <v>0</v>
      </c>
      <c r="I39" s="222">
        <f t="shared" si="4"/>
        <v>32129</v>
      </c>
      <c r="J39" s="223">
        <f t="shared" si="4"/>
        <v>9806165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21688951</v>
      </c>
      <c r="F40" s="228">
        <f t="shared" si="1"/>
        <v>21659916</v>
      </c>
      <c r="G40" s="229">
        <f>[1]OTCHET!G187</f>
        <v>19032045</v>
      </c>
      <c r="H40" s="230">
        <f>[1]OTCHET!H187</f>
        <v>0</v>
      </c>
      <c r="I40" s="230">
        <f>[1]OTCHET!I187</f>
        <v>-1654</v>
      </c>
      <c r="J40" s="231">
        <f>[1]OTCHET!J187</f>
        <v>2629525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2709852</v>
      </c>
      <c r="F41" s="236">
        <f t="shared" si="1"/>
        <v>2691760</v>
      </c>
      <c r="G41" s="237">
        <f>[1]OTCHET!G190</f>
        <v>2369590</v>
      </c>
      <c r="H41" s="238">
        <f>[1]OTCHET!H190</f>
        <v>0</v>
      </c>
      <c r="I41" s="238">
        <f>[1]OTCHET!I190</f>
        <v>33783</v>
      </c>
      <c r="J41" s="239">
        <f>[1]OTCHET!J190</f>
        <v>288387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6922816</v>
      </c>
      <c r="F42" s="243">
        <f t="shared" si="1"/>
        <v>6888253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6888253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25295804</v>
      </c>
      <c r="F43" s="249">
        <f t="shared" si="1"/>
        <v>25022934</v>
      </c>
      <c r="G43" s="250">
        <f>+[1]OTCHET!G205+[1]OTCHET!G223+[1]OTCHET!G271</f>
        <v>24297079</v>
      </c>
      <c r="H43" s="251">
        <f>+[1]OTCHET!H205+[1]OTCHET!H223+[1]OTCHET!H271</f>
        <v>-49277</v>
      </c>
      <c r="I43" s="251">
        <f>+[1]OTCHET!I205+[1]OTCHET!I223+[1]OTCHET!I271</f>
        <v>771820</v>
      </c>
      <c r="J43" s="252">
        <f>+[1]OTCHET!J205+[1]OTCHET!J223+[1]OTCHET!J271</f>
        <v>3312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239575</v>
      </c>
      <c r="F44" s="121">
        <f t="shared" si="1"/>
        <v>239575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239575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239575</v>
      </c>
      <c r="F45" s="255">
        <f t="shared" si="1"/>
        <v>239575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239575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214055</v>
      </c>
      <c r="F46" s="249">
        <f t="shared" si="1"/>
        <v>214055</v>
      </c>
      <c r="G46" s="250">
        <f>+[1]OTCHET!G255+[1]OTCHET!G256+[1]OTCHET!G257+[1]OTCHET!G258</f>
        <v>214055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0</v>
      </c>
      <c r="G48" s="164">
        <f>+[1]OTCHET!G265+[1]OTCHET!G269+[1]OTCHET!G270</f>
        <v>0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3708937</v>
      </c>
      <c r="F49" s="169">
        <f t="shared" si="1"/>
        <v>3676056</v>
      </c>
      <c r="G49" s="170">
        <f>[1]OTCHET!G275+[1]OTCHET!G276+[1]OTCHET!G284+[1]OTCHET!G287</f>
        <v>3676056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15000</v>
      </c>
      <c r="F51" s="121">
        <f>+G51+H51+I51+J51</f>
        <v>14998</v>
      </c>
      <c r="G51" s="122">
        <f>+[1]OTCHET!G272</f>
        <v>14998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8565528</v>
      </c>
      <c r="F56" s="292">
        <f t="shared" si="5"/>
        <v>16335911</v>
      </c>
      <c r="G56" s="293">
        <f t="shared" si="5"/>
        <v>1021127</v>
      </c>
      <c r="H56" s="294">
        <f t="shared" si="5"/>
        <v>0</v>
      </c>
      <c r="I56" s="295">
        <f t="shared" si="5"/>
        <v>-1389</v>
      </c>
      <c r="J56" s="296">
        <f t="shared" si="5"/>
        <v>15316173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67440505</v>
      </c>
      <c r="F57" s="298">
        <f t="shared" si="1"/>
        <v>66390324</v>
      </c>
      <c r="G57" s="299">
        <f>+[1]OTCHET!G361+[1]OTCHET!G375+[1]OTCHET!G388</f>
        <v>53846562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12543762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-58874977</v>
      </c>
      <c r="F58" s="303">
        <f t="shared" si="1"/>
        <v>-50054413</v>
      </c>
      <c r="G58" s="304">
        <f>+[1]OTCHET!G383+[1]OTCHET!G391+[1]OTCHET!G396+[1]OTCHET!G399+[1]OTCHET!G402+[1]OTCHET!G405+[1]OTCHET!G406+[1]OTCHET!G409+[1]OTCHET!G422+[1]OTCHET!G423+[1]OTCHET!G424+[1]OTCHET!G425+[1]OTCHET!G426</f>
        <v>-52825435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-1389</v>
      </c>
      <c r="J58" s="306">
        <f>+[1]OTCHET!J383+[1]OTCHET!J391+[1]OTCHET!J396+[1]OTCHET!J399+[1]OTCHET!J402+[1]OTCHET!J405+[1]OTCHET!J406+[1]OTCHET!J409+[1]OTCHET!J422+[1]OTCHET!J423+[1]OTCHET!J424+[1]OTCHET!J425+[1]OTCHET!J426</f>
        <v>2772411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-3232067</v>
      </c>
      <c r="G64" s="336">
        <f t="shared" si="6"/>
        <v>-4513955</v>
      </c>
      <c r="H64" s="337">
        <f t="shared" si="6"/>
        <v>49248</v>
      </c>
      <c r="I64" s="337">
        <f t="shared" si="6"/>
        <v>-747645</v>
      </c>
      <c r="J64" s="338">
        <f t="shared" si="6"/>
        <v>1980285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3232067</v>
      </c>
      <c r="G66" s="348">
        <f t="shared" ref="G66:L66" si="8">SUM(+G68+G76+G77+G84+G85+G86+G89+G90+G91+G92+G93+G94+G95)</f>
        <v>4513955</v>
      </c>
      <c r="H66" s="349">
        <f>SUM(+H68+H76+H77+H84+H85+H86+H89+H90+H91+H92+H93+H94+H95)</f>
        <v>-49248</v>
      </c>
      <c r="I66" s="349">
        <f>SUM(+I68+I76+I77+I84+I85+I86+I89+I90+I91+I92+I93+I94+I95)</f>
        <v>747645</v>
      </c>
      <c r="J66" s="350">
        <f>SUM(+J68+J76+J77+J84+J85+J86+J89+J90+J91+J92+J93+J94+J95)</f>
        <v>-1980285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-599547</v>
      </c>
      <c r="F68" s="308">
        <f>SUM(F69:F75)</f>
        <v>-599547</v>
      </c>
      <c r="G68" s="309">
        <f t="shared" ref="G68:M68" si="9">SUM(G69:G75)</f>
        <v>0</v>
      </c>
      <c r="H68" s="310">
        <f>SUM(H69:H75)</f>
        <v>-599547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-599547</v>
      </c>
      <c r="F70" s="374">
        <f t="shared" si="1"/>
        <v>-599547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-599547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599547</v>
      </c>
      <c r="F77" s="308">
        <f>SUM(F78:F83)</f>
        <v>599547</v>
      </c>
      <c r="G77" s="309">
        <f t="shared" ref="G77:M77" si="10">SUM(G78:G83)</f>
        <v>0</v>
      </c>
      <c r="H77" s="310">
        <f>SUM(H78:H83)</f>
        <v>599547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599547</v>
      </c>
      <c r="F83" s="381">
        <f t="shared" si="1"/>
        <v>599547</v>
      </c>
      <c r="G83" s="382">
        <f>+[1]OTCHET!G480</f>
        <v>0</v>
      </c>
      <c r="H83" s="383">
        <f>+[1]OTCHET!H480</f>
        <v>599547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3218862</v>
      </c>
      <c r="G86" s="309">
        <f t="shared" ref="G86:M86" si="11">+G87+G88</f>
        <v>5279958</v>
      </c>
      <c r="H86" s="310">
        <f>+H87+H88</f>
        <v>18265</v>
      </c>
      <c r="I86" s="310">
        <f>+I87+I88</f>
        <v>-94834</v>
      </c>
      <c r="J86" s="311">
        <f>+J87+J88</f>
        <v>-1984527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3218862</v>
      </c>
      <c r="G88" s="382">
        <f>+[1]OTCHET!G521+[1]OTCHET!G524+[1]OTCHET!G544</f>
        <v>5279958</v>
      </c>
      <c r="H88" s="383">
        <f>+[1]OTCHET!H521+[1]OTCHET!H524+[1]OTCHET!H544</f>
        <v>18265</v>
      </c>
      <c r="I88" s="383">
        <f>+[1]OTCHET!I521+[1]OTCHET!I524+[1]OTCHET!I544</f>
        <v>-94834</v>
      </c>
      <c r="J88" s="384">
        <f>+[1]OTCHET!J521+[1]OTCHET!J524+[1]OTCHET!J544</f>
        <v>-1984527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4242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4242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3411305</v>
      </c>
      <c r="G90" s="304">
        <f>+[1]OTCHET!G567+[1]OTCHET!G568+[1]OTCHET!G569+[1]OTCHET!G570+[1]OTCHET!G571+[1]OTCHET!G572</f>
        <v>0</v>
      </c>
      <c r="H90" s="305">
        <f>+[1]OTCHET!H567+[1]OTCHET!H568+[1]OTCHET!H569+[1]OTCHET!H570+[1]OTCHET!H571+[1]OTCHET!H572</f>
        <v>3411305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-3401853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-3401853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-489</v>
      </c>
      <c r="G92" s="170">
        <f>+[1]OTCHET!G580</f>
        <v>0</v>
      </c>
      <c r="H92" s="171">
        <f>+[1]OTCHET!H580</f>
        <v>0</v>
      </c>
      <c r="I92" s="171">
        <f>+[1]OTCHET!I580</f>
        <v>-489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0</v>
      </c>
      <c r="G93" s="170">
        <f>+[1]OTCHET!G587+[1]OTCHET!G588</f>
        <v>0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0</v>
      </c>
      <c r="G94" s="170">
        <f>+[1]OTCHET!G589+[1]OTCHET!G590</f>
        <v>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-766003</v>
      </c>
      <c r="H95" s="123">
        <f>[1]OTCHET!H591</f>
        <v>-76965</v>
      </c>
      <c r="I95" s="123">
        <f>[1]OTCHET!I591</f>
        <v>842968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-177512</v>
      </c>
      <c r="H96" s="397">
        <f>+[1]OTCHET!H594</f>
        <v>-76965</v>
      </c>
      <c r="I96" s="397">
        <f>+[1]OTCHET!I594</f>
        <v>254477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lpaunova@moew.government.bg</v>
      </c>
      <c r="C107" s="418"/>
      <c r="D107" s="418"/>
      <c r="E107" s="23"/>
      <c r="G107" s="422" t="str">
        <f>+[1]OTCHET!E605</f>
        <v>02/9406315</v>
      </c>
      <c r="H107" s="422">
        <f>+[1]OTCHET!F605</f>
        <v>0</v>
      </c>
      <c r="I107" s="423"/>
      <c r="J107" s="424" t="str">
        <f>+[1]OTCHET!B605</f>
        <v>10.02.2020 г.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Лилия Паунова - началник  отдел "Бюджет"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 Таланова - Директор на дирекция ФУ</v>
      </c>
      <c r="F114" s="433"/>
      <c r="G114" s="438"/>
      <c r="H114" s="3"/>
      <c r="I114" s="433" t="str">
        <f>+[1]OTCHET!G603</f>
        <v>Адриана Василева - Главен секретар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2020-09-25T07:17:49Z</dcterms:created>
  <dcterms:modified xsi:type="dcterms:W3CDTF">2020-09-25T07:18:09Z</dcterms:modified>
</cp:coreProperties>
</file>